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<sst xmlns="http://schemas.openxmlformats.org/spreadsheetml/2006/main" count="5" uniqueCount="5">
  <si>
    <t xml:space="preserve">World demand</t>
  </si>
  <si>
    <t xml:space="preserve">World supply</t>
  </si>
  <si>
    <t xml:space="preserve">real GDP PPP</t>
  </si>
  <si>
    <t xml:space="preserve">C+C demand</t>
  </si>
  <si>
    <t xml:space="preserve">B/1000 2017$PPP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</si>
</sst>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"/>
    <numFmt numFmtId="167" formatCode="0.0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8"/>
      <color rgb="FFFFFFFF"/>
      <name val="Arial"/>
      <family val="2"/>
      <charset val="1"/>
    </font>
    <font>
      <sz val="13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40D42"/>
        <bgColor rgb="FF993366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C40D42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World C+C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697293580849"/>
          <c:y val="0.150016668518724"/>
          <c:w val="0.799924995312207"/>
          <c:h val="0.757973108123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World demand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plus"/>
            <c:size val="6"/>
            <c:spPr>
              <a:solidFill>
                <a:srgbClr val="004586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Sheet1!$A$2:$A$63</c:f>
              <c:numCache>
                <c:formatCode>General</c:formatCode>
                <c:ptCount val="6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</c:numCache>
            </c:numRef>
          </c:xVal>
          <c:yVal>
            <c:numRef>
              <c:f>Sheet1!$B$2:$B$63</c:f>
              <c:numCache>
                <c:formatCode>General</c:formatCode>
                <c:ptCount val="62"/>
                <c:pt idx="0">
                  <c:v>60345</c:v>
                </c:pt>
                <c:pt idx="1">
                  <c:v>59859</c:v>
                </c:pt>
                <c:pt idx="2">
                  <c:v>59989</c:v>
                </c:pt>
                <c:pt idx="3">
                  <c:v>60197</c:v>
                </c:pt>
                <c:pt idx="4">
                  <c:v>60838</c:v>
                </c:pt>
                <c:pt idx="5">
                  <c:v>61781</c:v>
                </c:pt>
                <c:pt idx="6">
                  <c:v>63653</c:v>
                </c:pt>
                <c:pt idx="7">
                  <c:v>65829</c:v>
                </c:pt>
                <c:pt idx="8">
                  <c:v>66101</c:v>
                </c:pt>
                <c:pt idx="9">
                  <c:v>66403</c:v>
                </c:pt>
                <c:pt idx="10">
                  <c:v>67850</c:v>
                </c:pt>
                <c:pt idx="11">
                  <c:v>68624</c:v>
                </c:pt>
                <c:pt idx="12">
                  <c:v>68342</c:v>
                </c:pt>
                <c:pt idx="13">
                  <c:v>70539</c:v>
                </c:pt>
                <c:pt idx="14">
                  <c:v>73011</c:v>
                </c:pt>
                <c:pt idx="15">
                  <c:v>73915</c:v>
                </c:pt>
                <c:pt idx="16">
                  <c:v>74285</c:v>
                </c:pt>
                <c:pt idx="17">
                  <c:v>74750</c:v>
                </c:pt>
                <c:pt idx="18">
                  <c:v>74763</c:v>
                </c:pt>
                <c:pt idx="19">
                  <c:v>73135</c:v>
                </c:pt>
                <c:pt idx="20">
                  <c:v>75213</c:v>
                </c:pt>
                <c:pt idx="21">
                  <c:v>75560</c:v>
                </c:pt>
                <c:pt idx="22">
                  <c:v>76600</c:v>
                </c:pt>
                <c:pt idx="23">
                  <c:v>76988</c:v>
                </c:pt>
                <c:pt idx="24">
                  <c:v>77881</c:v>
                </c:pt>
                <c:pt idx="25">
                  <c:v>80071</c:v>
                </c:pt>
                <c:pt idx="26">
                  <c:v>80608</c:v>
                </c:pt>
                <c:pt idx="27">
                  <c:v>82056</c:v>
                </c:pt>
                <c:pt idx="28">
                  <c:v>83086</c:v>
                </c:pt>
                <c:pt idx="29">
                  <c:v>82807</c:v>
                </c:pt>
                <c:pt idx="30">
                  <c:v>75920</c:v>
                </c:pt>
                <c:pt idx="31">
                  <c:v>79505</c:v>
                </c:pt>
                <c:pt idx="32">
                  <c:v>81938</c:v>
                </c:pt>
                <c:pt idx="33">
                  <c:v>82070.9090589887</c:v>
                </c:pt>
                <c:pt idx="34">
                  <c:v>82251.9204239437</c:v>
                </c:pt>
                <c:pt idx="35">
                  <c:v>82338.0876726007</c:v>
                </c:pt>
                <c:pt idx="36">
                  <c:v>82328.1326264971</c:v>
                </c:pt>
                <c:pt idx="37">
                  <c:v>82172.6811825574</c:v>
                </c:pt>
                <c:pt idx="38">
                  <c:v>81867.9747357902</c:v>
                </c:pt>
                <c:pt idx="39">
                  <c:v>81406.5796879361</c:v>
                </c:pt>
                <c:pt idx="40">
                  <c:v>80781.032998791</c:v>
                </c:pt>
                <c:pt idx="41">
                  <c:v>79984.4756658799</c:v>
                </c:pt>
                <c:pt idx="42">
                  <c:v>79011.1628012735</c:v>
                </c:pt>
                <c:pt idx="43">
                  <c:v>77856.5530321202</c:v>
                </c:pt>
                <c:pt idx="44">
                  <c:v>76516.4934920293</c:v>
                </c:pt>
                <c:pt idx="45">
                  <c:v>74985.2084988047</c:v>
                </c:pt>
                <c:pt idx="46">
                  <c:v>73254.8583179044</c:v>
                </c:pt>
                <c:pt idx="47">
                  <c:v>71372.8987793905</c:v>
                </c:pt>
                <c:pt idx="48">
                  <c:v>69333.0476282734</c:v>
                </c:pt>
                <c:pt idx="49">
                  <c:v>67128.3067118274</c:v>
                </c:pt>
                <c:pt idx="50">
                  <c:v>64752.1685403765</c:v>
                </c:pt>
                <c:pt idx="51">
                  <c:v>62199.3665417042</c:v>
                </c:pt>
                <c:pt idx="52">
                  <c:v>59464.8946284819</c:v>
                </c:pt>
                <c:pt idx="53">
                  <c:v>56542.9410694096</c:v>
                </c:pt>
                <c:pt idx="54">
                  <c:v>53427.7048441837</c:v>
                </c:pt>
                <c:pt idx="55">
                  <c:v>50113.6395752575</c:v>
                </c:pt>
                <c:pt idx="56">
                  <c:v>46595.6111440112</c:v>
                </c:pt>
                <c:pt idx="57">
                  <c:v>42868.6479421046</c:v>
                </c:pt>
                <c:pt idx="58">
                  <c:v>38927.7509932203</c:v>
                </c:pt>
                <c:pt idx="59">
                  <c:v>34768.0784227874</c:v>
                </c:pt>
                <c:pt idx="60">
                  <c:v>30385.0193956883</c:v>
                </c:pt>
                <c:pt idx="61">
                  <c:v>25774.197463204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World supply</c:v>
                </c:pt>
              </c:strCache>
            </c:strRef>
          </c:tx>
          <c:spPr>
            <a:solidFill>
              <a:srgbClr val="ff420e"/>
            </a:solidFill>
            <a:ln w="28800">
              <a:noFill/>
            </a:ln>
          </c:spPr>
          <c:marker>
            <c:symbol val="diamond"/>
            <c:size val="6"/>
            <c:spPr>
              <a:solidFill>
                <a:srgbClr val="ff420e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Sheet1!$A$2:$A$63</c:f>
              <c:numCache>
                <c:formatCode>General</c:formatCode>
                <c:ptCount val="6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</c:numCache>
            </c:numRef>
          </c:xVal>
          <c:yVal>
            <c:numRef>
              <c:f>Sheet1!$C$2:$C$63</c:f>
              <c:numCache>
                <c:formatCode>General</c:formatCode>
                <c:ptCount val="62"/>
                <c:pt idx="0">
                  <c:v>60497.9124020561</c:v>
                </c:pt>
                <c:pt idx="1">
                  <c:v>60128.1853324883</c:v>
                </c:pt>
                <c:pt idx="2">
                  <c:v>60100.697696222</c:v>
                </c:pt>
                <c:pt idx="3">
                  <c:v>60175.740058337</c:v>
                </c:pt>
                <c:pt idx="4">
                  <c:v>61174.1039244632</c:v>
                </c:pt>
                <c:pt idx="5">
                  <c:v>62433.1482444261</c:v>
                </c:pt>
                <c:pt idx="6">
                  <c:v>63817.762021858</c:v>
                </c:pt>
                <c:pt idx="7">
                  <c:v>65804.7669470834</c:v>
                </c:pt>
                <c:pt idx="8">
                  <c:v>67033.6676712328</c:v>
                </c:pt>
                <c:pt idx="9">
                  <c:v>65968.4277935158</c:v>
                </c:pt>
                <c:pt idx="10">
                  <c:v>68526.6543680328</c:v>
                </c:pt>
                <c:pt idx="11">
                  <c:v>68131.9110526575</c:v>
                </c:pt>
                <c:pt idx="12">
                  <c:v>67290.1731337051</c:v>
                </c:pt>
                <c:pt idx="13">
                  <c:v>69460.2444794521</c:v>
                </c:pt>
                <c:pt idx="14">
                  <c:v>72597.1238281981</c:v>
                </c:pt>
                <c:pt idx="15">
                  <c:v>73870.8713126145</c:v>
                </c:pt>
                <c:pt idx="16">
                  <c:v>73627.3130554924</c:v>
                </c:pt>
                <c:pt idx="17">
                  <c:v>73323.6836191781</c:v>
                </c:pt>
                <c:pt idx="18">
                  <c:v>74469.6522704918</c:v>
                </c:pt>
                <c:pt idx="19">
                  <c:v>73145.7224630137</c:v>
                </c:pt>
                <c:pt idx="20">
                  <c:v>74407.7849551804</c:v>
                </c:pt>
                <c:pt idx="21">
                  <c:v>75084.2667513849</c:v>
                </c:pt>
                <c:pt idx="22">
                  <c:v>76683.4722809241</c:v>
                </c:pt>
                <c:pt idx="23">
                  <c:v>76767.8006241945</c:v>
                </c:pt>
                <c:pt idx="24">
                  <c:v>78611.9004648589</c:v>
                </c:pt>
                <c:pt idx="25">
                  <c:v>80965.4242336753</c:v>
                </c:pt>
                <c:pt idx="26">
                  <c:v>81039.7573114754</c:v>
                </c:pt>
                <c:pt idx="27">
                  <c:v>81251.2804973221</c:v>
                </c:pt>
                <c:pt idx="28">
                  <c:v>83000</c:v>
                </c:pt>
                <c:pt idx="29">
                  <c:v>82166.5289154737</c:v>
                </c:pt>
                <c:pt idx="30">
                  <c:v>76033</c:v>
                </c:pt>
                <c:pt idx="31">
                  <c:v>77200</c:v>
                </c:pt>
                <c:pt idx="32">
                  <c:v>80800</c:v>
                </c:pt>
                <c:pt idx="33">
                  <c:v>81891.4416177603</c:v>
                </c:pt>
                <c:pt idx="34">
                  <c:v>82465.8107652118</c:v>
                </c:pt>
                <c:pt idx="35">
                  <c:v>82533.015640333</c:v>
                </c:pt>
                <c:pt idx="36">
                  <c:v>82404.4821969711</c:v>
                </c:pt>
                <c:pt idx="37">
                  <c:v>82211.9258035491</c:v>
                </c:pt>
                <c:pt idx="38">
                  <c:v>81789.378968384</c:v>
                </c:pt>
                <c:pt idx="39">
                  <c:v>81273.4208788325</c:v>
                </c:pt>
                <c:pt idx="40">
                  <c:v>80665.8260925887</c:v>
                </c:pt>
                <c:pt idx="41">
                  <c:v>79910.2533762319</c:v>
                </c:pt>
                <c:pt idx="42">
                  <c:v>78957.2088426661</c:v>
                </c:pt>
                <c:pt idx="43">
                  <c:v>77801.7377667802</c:v>
                </c:pt>
                <c:pt idx="44">
                  <c:v>76525.4844211851</c:v>
                </c:pt>
                <c:pt idx="45">
                  <c:v>75127.2006308048</c:v>
                </c:pt>
                <c:pt idx="46">
                  <c:v>73662.3570276033</c:v>
                </c:pt>
                <c:pt idx="47">
                  <c:v>72068.3431136684</c:v>
                </c:pt>
                <c:pt idx="48">
                  <c:v>70539.1744022418</c:v>
                </c:pt>
                <c:pt idx="49">
                  <c:v>69179.3079668971</c:v>
                </c:pt>
                <c:pt idx="50">
                  <c:v>67899.4596210318</c:v>
                </c:pt>
                <c:pt idx="51">
                  <c:v>66084.8871814571</c:v>
                </c:pt>
                <c:pt idx="52">
                  <c:v>63771.2057449062</c:v>
                </c:pt>
                <c:pt idx="53">
                  <c:v>61021.14122313</c:v>
                </c:pt>
                <c:pt idx="54">
                  <c:v>58470.7684253776</c:v>
                </c:pt>
                <c:pt idx="55">
                  <c:v>56091.5133282024</c:v>
                </c:pt>
                <c:pt idx="56">
                  <c:v>53863.7694330933</c:v>
                </c:pt>
                <c:pt idx="57">
                  <c:v>51778.2233260499</c:v>
                </c:pt>
                <c:pt idx="58">
                  <c:v>49828.3969601285</c:v>
                </c:pt>
                <c:pt idx="59">
                  <c:v>47996.1522164782</c:v>
                </c:pt>
                <c:pt idx="60">
                  <c:v>46271.3807613202</c:v>
                </c:pt>
                <c:pt idx="61">
                  <c:v>44630.7410780426</c:v>
                </c:pt>
              </c:numCache>
            </c:numRef>
          </c:yVal>
          <c:smooth val="0"/>
        </c:ser>
        <c:axId val="23305507"/>
        <c:axId val="80608763"/>
      </c:scatterChart>
      <c:valAx>
        <c:axId val="23305507"/>
        <c:scaling>
          <c:orientation val="minMax"/>
          <c:max val="2050"/>
          <c:min val="1990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0608763"/>
        <c:crossesAt val="0"/>
        <c:crossBetween val="midCat"/>
      </c:valAx>
      <c:valAx>
        <c:axId val="80608763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C+C - kb/d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3305507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t"/>
      <c:layout>
        <c:manualLayout>
          <c:xMode val="edge"/>
          <c:yMode val="edge"/>
          <c:x val="0.371398212388274"/>
          <c:y val="0.83642626958551"/>
          <c:w val="0.329333083317707"/>
          <c:h val="0.0663407045227248"/>
        </c:manualLayout>
      </c:layout>
      <c:overlay val="0"/>
      <c:spPr>
        <a:solidFill>
          <a:srgbClr val="ffffff"/>
        </a:solidFill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 w="0">
      <a:noFill/>
    </a:ln>
  </c:sp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Marker"/>
        <c:varyColors val="0"/>
        <c:ser>
          <c:idx val="0"/>
          <c:order val="0"/>
          <c:spPr>
            <a:solidFill>
              <a:srgbClr val="83caff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83caff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0">
                <a:solidFill>
                  <a:srgbClr val="83caff"/>
                </a:solidFill>
              </a:ln>
            </c:spPr>
            <c:trendlineType val="linear"/>
            <c:forward val="0"/>
            <c:backward val="0"/>
            <c:dispRSqr val="0"/>
            <c:dispEq val="1"/>
          </c:trendline>
          <c:xVal>
            <c:numRef>
              <c:f>Sheet1!$A$20:$A$31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xVal>
          <c:yVal>
            <c:numRef>
              <c:f>Sheet1!$G$20:$G$31</c:f>
              <c:numCache>
                <c:formatCode>General</c:formatCode>
                <c:ptCount val="12"/>
                <c:pt idx="0">
                  <c:v>0.294547121045512</c:v>
                </c:pt>
                <c:pt idx="1">
                  <c:v>0.289500128859024</c:v>
                </c:pt>
                <c:pt idx="2">
                  <c:v>0.28337031441374</c:v>
                </c:pt>
                <c:pt idx="3">
                  <c:v>0.274114038383887</c:v>
                </c:pt>
                <c:pt idx="4">
                  <c:v>0.270075330894688</c:v>
                </c:pt>
                <c:pt idx="5">
                  <c:v>0.262277841783092</c:v>
                </c:pt>
                <c:pt idx="6">
                  <c:v>0.256612278368904</c:v>
                </c:pt>
                <c:pt idx="7">
                  <c:v>0.255309906193932</c:v>
                </c:pt>
                <c:pt idx="8">
                  <c:v>0.249639315611033</c:v>
                </c:pt>
                <c:pt idx="9">
                  <c:v>0.244222534963716</c:v>
                </c:pt>
                <c:pt idx="10">
                  <c:v>0.238648883362403</c:v>
                </c:pt>
                <c:pt idx="11">
                  <c:v>0.231318916399823</c:v>
                </c:pt>
              </c:numCache>
            </c:numRef>
          </c:yVal>
          <c:smooth val="0"/>
        </c:ser>
        <c:axId val="7233257"/>
        <c:axId val="85766208"/>
      </c:scatterChart>
      <c:valAx>
        <c:axId val="7233257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5766208"/>
        <c:crosses val="autoZero"/>
        <c:crossBetween val="midCat"/>
      </c:valAx>
      <c:valAx>
        <c:axId val="85766208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233257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 w="0">
      <a:noFill/>
    </a:ln>
  </c:sp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Marker"/>
        <c:varyColors val="0"/>
        <c:ser>
          <c:idx val="0"/>
          <c:order val="0"/>
          <c:spPr>
            <a:solidFill>
              <a:srgbClr val="83caff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83caff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0">
                <a:solidFill>
                  <a:srgbClr val="83caff"/>
                </a:solidFill>
              </a:ln>
            </c:spPr>
            <c:trendlineType val="linear"/>
            <c:forward val="0"/>
            <c:backward val="0"/>
            <c:dispRSqr val="0"/>
            <c:dispEq val="1"/>
          </c:trendline>
          <c:xVal>
            <c:numRef>
              <c:f>Sheet1!$A$12:$A$34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xVal>
          <c:yVal>
            <c:numRef>
              <c:f>Sheet1!$G$12:$G$34</c:f>
              <c:numCache>
                <c:formatCode>General</c:formatCode>
                <c:ptCount val="23"/>
                <c:pt idx="0">
                  <c:v>0.362855384029263</c:v>
                </c:pt>
                <c:pt idx="1">
                  <c:v>0.3576998194853</c:v>
                </c:pt>
                <c:pt idx="2">
                  <c:v>0.3469189076046</c:v>
                </c:pt>
                <c:pt idx="3">
                  <c:v>0.345338784937493</c:v>
                </c:pt>
                <c:pt idx="4">
                  <c:v>0.341133734983229</c:v>
                </c:pt>
                <c:pt idx="5">
                  <c:v>0.329500594606982</c:v>
                </c:pt>
                <c:pt idx="6">
                  <c:v>0.315080713352279</c:v>
                </c:pt>
                <c:pt idx="7">
                  <c:v>0.301641555204146</c:v>
                </c:pt>
                <c:pt idx="8">
                  <c:v>0.294547121045512</c:v>
                </c:pt>
                <c:pt idx="9">
                  <c:v>0.289500128859024</c:v>
                </c:pt>
                <c:pt idx="10">
                  <c:v>0.28337031441374</c:v>
                </c:pt>
                <c:pt idx="11">
                  <c:v>0.274114038383887</c:v>
                </c:pt>
                <c:pt idx="12">
                  <c:v>0.270075330894688</c:v>
                </c:pt>
                <c:pt idx="13">
                  <c:v>0.262277841783092</c:v>
                </c:pt>
                <c:pt idx="14">
                  <c:v>0.256612278368904</c:v>
                </c:pt>
                <c:pt idx="15">
                  <c:v>0.255309906193932</c:v>
                </c:pt>
                <c:pt idx="16">
                  <c:v>0.249639315611033</c:v>
                </c:pt>
                <c:pt idx="17">
                  <c:v>0.244222534963716</c:v>
                </c:pt>
                <c:pt idx="18">
                  <c:v>0.238648883362403</c:v>
                </c:pt>
                <c:pt idx="19">
                  <c:v>0.231318916399823</c:v>
                </c:pt>
                <c:pt idx="20">
                  <c:v>0.219164923494109</c:v>
                </c:pt>
                <c:pt idx="21">
                  <c:v>0.215294468635058</c:v>
                </c:pt>
                <c:pt idx="22">
                  <c:v>0.214664232093287</c:v>
                </c:pt>
              </c:numCache>
            </c:numRef>
          </c:yVal>
          <c:smooth val="0"/>
        </c:ser>
        <c:axId val="57731586"/>
        <c:axId val="3979449"/>
      </c:scatterChart>
      <c:valAx>
        <c:axId val="5773158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979449"/>
        <c:crosses val="autoZero"/>
        <c:crossBetween val="midCat"/>
      </c:valAx>
      <c:valAx>
        <c:axId val="3979449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7731586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 w="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Relationship Id="rId3" Type="http://schemas.openxmlformats.org/officeDocument/2006/relationships/chart" Target="../charts/chart16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522360</xdr:colOff>
      <xdr:row>40</xdr:row>
      <xdr:rowOff>150480</xdr:rowOff>
    </xdr:from>
    <xdr:to>
      <xdr:col>15</xdr:col>
      <xdr:colOff>591840</xdr:colOff>
      <xdr:row>60</xdr:row>
      <xdr:rowOff>138600</xdr:rowOff>
    </xdr:to>
    <xdr:graphicFrame>
      <xdr:nvGraphicFramePr>
        <xdr:cNvPr id="0" name=""/>
        <xdr:cNvGraphicFramePr/>
      </xdr:nvGraphicFramePr>
      <xdr:xfrm>
        <a:off x="7024680" y="6652800"/>
        <a:ext cx="5759280" cy="3239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333360</xdr:colOff>
      <xdr:row>20</xdr:row>
      <xdr:rowOff>109080</xdr:rowOff>
    </xdr:from>
    <xdr:to>
      <xdr:col>15</xdr:col>
      <xdr:colOff>402840</xdr:colOff>
      <xdr:row>40</xdr:row>
      <xdr:rowOff>97200</xdr:rowOff>
    </xdr:to>
    <xdr:graphicFrame>
      <xdr:nvGraphicFramePr>
        <xdr:cNvPr id="1" name=""/>
        <xdr:cNvGraphicFramePr/>
      </xdr:nvGraphicFramePr>
      <xdr:xfrm>
        <a:off x="6835680" y="3360240"/>
        <a:ext cx="5759280" cy="3239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422640</xdr:colOff>
      <xdr:row>0</xdr:row>
      <xdr:rowOff>0</xdr:rowOff>
    </xdr:from>
    <xdr:to>
      <xdr:col>15</xdr:col>
      <xdr:colOff>492120</xdr:colOff>
      <xdr:row>19</xdr:row>
      <xdr:rowOff>150480</xdr:rowOff>
    </xdr:to>
    <xdr:graphicFrame>
      <xdr:nvGraphicFramePr>
        <xdr:cNvPr id="2" name=""/>
        <xdr:cNvGraphicFramePr/>
      </xdr:nvGraphicFramePr>
      <xdr:xfrm>
        <a:off x="6924960" y="0"/>
        <a:ext cx="5759280" cy="3239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65"/>
  <sheetViews>
    <sheetView showFormulas="false" showGridLines="true" showRowColHeaders="true" showZeros="true" rightToLeft="false" tabSelected="true" showOutlineSymbols="true" defaultGridColor="true" view="normal" topLeftCell="A28" colorId="64" zoomScale="100" zoomScaleNormal="100" zoomScalePageLayoutView="100" workbookViewId="0">
      <selection pane="topLeft" activeCell="R44" activeCellId="0" sqref="R44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B1" s="1" t="s">
        <v>0</v>
      </c>
      <c r="C1" s="1" t="s">
        <v>1</v>
      </c>
      <c r="E1" s="1" t="s">
        <v>2</v>
      </c>
      <c r="F1" s="1" t="s">
        <v>3</v>
      </c>
      <c r="G1" s="1" t="s">
        <v>4</v>
      </c>
    </row>
    <row r="2" customFormat="false" ht="12.8" hidden="false" customHeight="false" outlineLevel="0" collapsed="false">
      <c r="A2" s="1" t="n">
        <v>1990</v>
      </c>
      <c r="B2" s="2" t="n">
        <v>60345</v>
      </c>
      <c r="C2" s="3" t="n">
        <f aca="false">H2*1000</f>
        <v>60497.9124020561</v>
      </c>
      <c r="D2" s="1" t="n">
        <v>50968.985</v>
      </c>
      <c r="E2" s="1" t="n">
        <v>51.4417645662398</v>
      </c>
      <c r="F2" s="1" t="n">
        <f aca="false">B2*365/1000000</f>
        <v>22.025925</v>
      </c>
      <c r="G2" s="1" t="n">
        <f aca="false">F2/E2</f>
        <v>0.428172034643912</v>
      </c>
      <c r="H2" s="4" t="n">
        <v>60.4979124020561</v>
      </c>
    </row>
    <row r="3" customFormat="false" ht="12.8" hidden="false" customHeight="false" outlineLevel="0" collapsed="false">
      <c r="A3" s="1" t="n">
        <f aca="false">A2+1</f>
        <v>1991</v>
      </c>
      <c r="B3" s="2" t="n">
        <v>59859</v>
      </c>
      <c r="C3" s="3" t="n">
        <f aca="false">H3*1000</f>
        <v>60128.1853324883</v>
      </c>
      <c r="D3" s="1" t="n">
        <v>51099.211</v>
      </c>
      <c r="E3" s="1" t="n">
        <v>52.1145528947692</v>
      </c>
      <c r="F3" s="1" t="n">
        <f aca="false">B3*365/1000000</f>
        <v>21.848535</v>
      </c>
      <c r="G3" s="1" t="n">
        <f aca="false">F3/E3</f>
        <v>0.419240572669155</v>
      </c>
      <c r="H3" s="4" t="n">
        <v>60.1281853324883</v>
      </c>
    </row>
    <row r="4" customFormat="false" ht="12.8" hidden="false" customHeight="false" outlineLevel="0" collapsed="false">
      <c r="A4" s="1" t="n">
        <f aca="false">A3+1</f>
        <v>1992</v>
      </c>
      <c r="B4" s="2" t="n">
        <v>59989</v>
      </c>
      <c r="C4" s="3" t="n">
        <f aca="false">H4*1000</f>
        <v>60100.697696222</v>
      </c>
      <c r="D4" s="1" t="n">
        <v>51215.377</v>
      </c>
      <c r="E4" s="1" t="n">
        <v>52.9466147677111</v>
      </c>
      <c r="F4" s="1" t="n">
        <f aca="false">B4*366/1000000</f>
        <v>21.955974</v>
      </c>
      <c r="G4" s="1" t="n">
        <f aca="false">F4/E4</f>
        <v>0.414681355858649</v>
      </c>
      <c r="H4" s="4" t="n">
        <v>60.100697696222</v>
      </c>
    </row>
    <row r="5" customFormat="false" ht="12.8" hidden="false" customHeight="false" outlineLevel="0" collapsed="false">
      <c r="A5" s="1" t="n">
        <f aca="false">A4+1</f>
        <v>1993</v>
      </c>
      <c r="B5" s="2" t="n">
        <v>60197</v>
      </c>
      <c r="C5" s="3" t="n">
        <f aca="false">H5*1000</f>
        <v>60175.740058337</v>
      </c>
      <c r="D5" s="1" t="n">
        <v>51537.821</v>
      </c>
      <c r="E5" s="1" t="n">
        <v>53.8331571368183</v>
      </c>
      <c r="F5" s="1" t="n">
        <f aca="false">B5*365/1000000</f>
        <v>21.971905</v>
      </c>
      <c r="G5" s="1" t="n">
        <f aca="false">F5/E5</f>
        <v>0.408148177974364</v>
      </c>
      <c r="H5" s="4" t="n">
        <v>60.175740058337</v>
      </c>
    </row>
    <row r="6" customFormat="false" ht="12.8" hidden="false" customHeight="false" outlineLevel="0" collapsed="false">
      <c r="A6" s="1" t="n">
        <f aca="false">A5+1</f>
        <v>1994</v>
      </c>
      <c r="B6" s="2" t="n">
        <v>60838</v>
      </c>
      <c r="C6" s="3" t="n">
        <f aca="false">H6*1000</f>
        <v>61174.1039244632</v>
      </c>
      <c r="D6" s="1" t="n">
        <v>51715.175</v>
      </c>
      <c r="E6" s="1" t="n">
        <v>55.3583600646727</v>
      </c>
      <c r="F6" s="1" t="n">
        <f aca="false">B6*365/1000000</f>
        <v>22.20587</v>
      </c>
      <c r="G6" s="1" t="n">
        <f aca="false">F6/E6</f>
        <v>0.40112947663294</v>
      </c>
      <c r="H6" s="4" t="n">
        <v>61.1741039244632</v>
      </c>
    </row>
    <row r="7" customFormat="false" ht="12.8" hidden="false" customHeight="false" outlineLevel="0" collapsed="false">
      <c r="A7" s="1" t="n">
        <f aca="false">A6+1</f>
        <v>1995</v>
      </c>
      <c r="B7" s="2" t="n">
        <v>61781</v>
      </c>
      <c r="C7" s="3" t="n">
        <f aca="false">H7*1000</f>
        <v>62433.1482444261</v>
      </c>
      <c r="D7" s="1" t="n">
        <v>52590.044</v>
      </c>
      <c r="E7" s="1" t="n">
        <v>57.0888259017294</v>
      </c>
      <c r="F7" s="1" t="n">
        <f aca="false">B7*365/1000000</f>
        <v>22.550065</v>
      </c>
      <c r="G7" s="1" t="n">
        <f aca="false">F7/E7</f>
        <v>0.394999628102649</v>
      </c>
      <c r="H7" s="4" t="n">
        <v>62.4331482444261</v>
      </c>
    </row>
    <row r="8" customFormat="false" ht="12.8" hidden="false" customHeight="false" outlineLevel="0" collapsed="false">
      <c r="A8" s="1" t="n">
        <f aca="false">A7+1</f>
        <v>1996</v>
      </c>
      <c r="B8" s="2" t="n">
        <v>63653</v>
      </c>
      <c r="C8" s="3" t="n">
        <f aca="false">H8*1000</f>
        <v>63817.762021858</v>
      </c>
      <c r="D8" s="1" t="n">
        <v>53669.45</v>
      </c>
      <c r="E8" s="1" t="n">
        <v>59.2372655733439</v>
      </c>
      <c r="F8" s="1" t="n">
        <f aca="false">B8*366/1000000</f>
        <v>23.296998</v>
      </c>
      <c r="G8" s="1" t="n">
        <f aca="false">F8/E8</f>
        <v>0.393282805587221</v>
      </c>
      <c r="H8" s="4" t="n">
        <v>63.817762021858</v>
      </c>
    </row>
    <row r="9" customFormat="false" ht="12.8" hidden="false" customHeight="false" outlineLevel="0" collapsed="false">
      <c r="A9" s="1" t="n">
        <f aca="false">A8+1</f>
        <v>1997</v>
      </c>
      <c r="B9" s="2" t="n">
        <v>65829</v>
      </c>
      <c r="C9" s="3" t="n">
        <f aca="false">H9*1000</f>
        <v>65804.7669470834</v>
      </c>
      <c r="D9" s="1" t="n">
        <v>54727.233</v>
      </c>
      <c r="E9" s="1" t="n">
        <v>61.5580991696445</v>
      </c>
      <c r="F9" s="1" t="n">
        <f aca="false">B9*365/1000000</f>
        <v>24.027585</v>
      </c>
      <c r="G9" s="1" t="n">
        <f aca="false">F9/E9</f>
        <v>0.390323699466154</v>
      </c>
      <c r="H9" s="4" t="n">
        <v>65.8047669470834</v>
      </c>
    </row>
    <row r="10" customFormat="false" ht="12.8" hidden="false" customHeight="false" outlineLevel="0" collapsed="false">
      <c r="A10" s="1" t="n">
        <f aca="false">A9+1</f>
        <v>1998</v>
      </c>
      <c r="B10" s="2" t="n">
        <v>66101</v>
      </c>
      <c r="C10" s="3" t="n">
        <f aca="false">H10*1000</f>
        <v>67033.6676712328</v>
      </c>
      <c r="D10" s="1" t="n">
        <v>55175.458</v>
      </c>
      <c r="E10" s="1" t="n">
        <v>63.1069430589224</v>
      </c>
      <c r="F10" s="1" t="n">
        <f aca="false">B10*365/1000000</f>
        <v>24.126865</v>
      </c>
      <c r="G10" s="1" t="n">
        <f aca="false">F10/E10</f>
        <v>0.382317124400606</v>
      </c>
      <c r="H10" s="4" t="n">
        <v>67.0336676712328</v>
      </c>
    </row>
    <row r="11" customFormat="false" ht="12.8" hidden="false" customHeight="false" outlineLevel="0" collapsed="false">
      <c r="A11" s="1" t="n">
        <f aca="false">A10+1</f>
        <v>1999</v>
      </c>
      <c r="B11" s="2" t="n">
        <v>66403</v>
      </c>
      <c r="C11" s="3" t="n">
        <f aca="false">H11*1000</f>
        <v>65968.4277935158</v>
      </c>
      <c r="D11" s="1" t="n">
        <v>56014.195</v>
      </c>
      <c r="E11" s="1" t="n">
        <v>65.3305899691655</v>
      </c>
      <c r="F11" s="1" t="n">
        <f aca="false">B11*365/1000000</f>
        <v>24.237095</v>
      </c>
      <c r="G11" s="1" t="n">
        <f aca="false">F11/E11</f>
        <v>0.370991521910935</v>
      </c>
      <c r="H11" s="4" t="n">
        <v>65.9684277935158</v>
      </c>
    </row>
    <row r="12" customFormat="false" ht="12.8" hidden="false" customHeight="false" outlineLevel="0" collapsed="false">
      <c r="A12" s="1" t="n">
        <f aca="false">A11+1</f>
        <v>2000</v>
      </c>
      <c r="B12" s="2" t="n">
        <v>67850</v>
      </c>
      <c r="C12" s="3" t="n">
        <f aca="false">H12*1000</f>
        <v>68526.6543680328</v>
      </c>
      <c r="D12" s="1" t="n">
        <v>56369.2225150685</v>
      </c>
      <c r="E12" s="1" t="n">
        <v>68.4380088955695</v>
      </c>
      <c r="F12" s="1" t="n">
        <f aca="false">B12*366/1000000</f>
        <v>24.8331</v>
      </c>
      <c r="G12" s="1" t="n">
        <f aca="false">F12/E12</f>
        <v>0.362855384029263</v>
      </c>
      <c r="H12" s="5" t="n">
        <v>68.5266543680328</v>
      </c>
    </row>
    <row r="13" customFormat="false" ht="12.8" hidden="false" customHeight="false" outlineLevel="0" collapsed="false">
      <c r="A13" s="1" t="n">
        <f aca="false">A12+1</f>
        <v>2001</v>
      </c>
      <c r="B13" s="2" t="n">
        <v>68624</v>
      </c>
      <c r="C13" s="3" t="n">
        <f aca="false">H13*1000</f>
        <v>68131.9110526575</v>
      </c>
      <c r="D13" s="1" t="n">
        <v>56952.057177169</v>
      </c>
      <c r="E13" s="1" t="n">
        <v>70.0245251340681</v>
      </c>
      <c r="F13" s="1" t="n">
        <f aca="false">B13*365/1000000</f>
        <v>25.04776</v>
      </c>
      <c r="G13" s="1" t="n">
        <f aca="false">F13/E13</f>
        <v>0.3576998194853</v>
      </c>
      <c r="H13" s="5" t="n">
        <v>68.1319110526575</v>
      </c>
    </row>
    <row r="14" customFormat="false" ht="12.8" hidden="false" customHeight="false" outlineLevel="0" collapsed="false">
      <c r="A14" s="1" t="n">
        <f aca="false">A13+1</f>
        <v>2002</v>
      </c>
      <c r="B14" s="2" t="n">
        <v>68342</v>
      </c>
      <c r="C14" s="3" t="n">
        <f aca="false">H14*1000</f>
        <v>67290.1731337051</v>
      </c>
      <c r="D14" s="1" t="n">
        <v>57057.0487625571</v>
      </c>
      <c r="E14" s="1" t="n">
        <v>71.9039217903649</v>
      </c>
      <c r="F14" s="1" t="n">
        <f aca="false">B14*365/1000000</f>
        <v>24.94483</v>
      </c>
      <c r="G14" s="1" t="n">
        <f aca="false">F14/E14</f>
        <v>0.3469189076046</v>
      </c>
      <c r="H14" s="5" t="n">
        <v>67.2901731337051</v>
      </c>
    </row>
    <row r="15" customFormat="false" ht="12.8" hidden="false" customHeight="false" outlineLevel="0" collapsed="false">
      <c r="A15" s="1" t="n">
        <f aca="false">A14+1</f>
        <v>2003</v>
      </c>
      <c r="B15" s="2" t="n">
        <v>70539</v>
      </c>
      <c r="C15" s="3" t="n">
        <f aca="false">H15*1000</f>
        <v>69460.2444794521</v>
      </c>
      <c r="D15" s="1" t="n">
        <v>57922.6752091324</v>
      </c>
      <c r="E15" s="1" t="n">
        <v>74.5550054699481</v>
      </c>
      <c r="F15" s="1" t="n">
        <f aca="false">B15*365/1000000</f>
        <v>25.746735</v>
      </c>
      <c r="G15" s="1" t="n">
        <f aca="false">F15/E15</f>
        <v>0.345338784937493</v>
      </c>
      <c r="H15" s="5" t="n">
        <v>69.4602444794521</v>
      </c>
    </row>
    <row r="16" customFormat="false" ht="12.8" hidden="false" customHeight="false" outlineLevel="0" collapsed="false">
      <c r="A16" s="1" t="n">
        <f aca="false">A15+1</f>
        <v>2004</v>
      </c>
      <c r="B16" s="2" t="n">
        <v>73011</v>
      </c>
      <c r="C16" s="3" t="n">
        <f aca="false">H16*1000</f>
        <v>72597.1238281981</v>
      </c>
      <c r="D16" s="1" t="n">
        <v>59721.2108054795</v>
      </c>
      <c r="E16" s="1" t="n">
        <v>78.3329916090349</v>
      </c>
      <c r="F16" s="1" t="n">
        <f aca="false">B16*366/1000000</f>
        <v>26.722026</v>
      </c>
      <c r="G16" s="1" t="n">
        <f aca="false">F16/E16</f>
        <v>0.341133734983229</v>
      </c>
      <c r="H16" s="5" t="n">
        <v>72.5971238281981</v>
      </c>
    </row>
    <row r="17" customFormat="false" ht="12.8" hidden="false" customHeight="false" outlineLevel="0" collapsed="false">
      <c r="A17" s="1" t="n">
        <f aca="false">A16+1</f>
        <v>2005</v>
      </c>
      <c r="B17" s="2" t="n">
        <v>73915</v>
      </c>
      <c r="C17" s="3" t="n">
        <f aca="false">H17*1000</f>
        <v>73870.8713126145</v>
      </c>
      <c r="D17" s="1" t="n">
        <v>60870.9223251142</v>
      </c>
      <c r="E17" s="1" t="n">
        <v>81.878380317279</v>
      </c>
      <c r="F17" s="1" t="n">
        <f aca="false">B17*365/1000000</f>
        <v>26.978975</v>
      </c>
      <c r="G17" s="1" t="n">
        <f aca="false">F17/E17</f>
        <v>0.329500594606982</v>
      </c>
      <c r="H17" s="5" t="n">
        <v>73.8708713126145</v>
      </c>
    </row>
    <row r="18" customFormat="false" ht="12.8" hidden="false" customHeight="false" outlineLevel="0" collapsed="false">
      <c r="A18" s="1" t="n">
        <f aca="false">A17+1</f>
        <v>2006</v>
      </c>
      <c r="B18" s="2" t="n">
        <v>74285</v>
      </c>
      <c r="C18" s="3" t="n">
        <f aca="false">H18*1000</f>
        <v>73627.3130554924</v>
      </c>
      <c r="D18" s="1" t="n">
        <v>61237.070252968</v>
      </c>
      <c r="E18" s="1" t="n">
        <v>86.0542199220075</v>
      </c>
      <c r="F18" s="1" t="n">
        <f aca="false">B18*365/1000000</f>
        <v>27.114025</v>
      </c>
      <c r="G18" s="1" t="n">
        <f aca="false">F18/E18</f>
        <v>0.315080713352279</v>
      </c>
      <c r="H18" s="5" t="n">
        <v>73.6273130554924</v>
      </c>
    </row>
    <row r="19" customFormat="false" ht="12.8" hidden="false" customHeight="false" outlineLevel="0" collapsed="false">
      <c r="A19" s="1" t="n">
        <f aca="false">A18+1</f>
        <v>2007</v>
      </c>
      <c r="B19" s="2" t="n">
        <v>74750</v>
      </c>
      <c r="C19" s="3" t="n">
        <f aca="false">H19*1000</f>
        <v>73323.6836191781</v>
      </c>
      <c r="D19" s="1" t="n">
        <v>62104.809796347</v>
      </c>
      <c r="E19" s="1" t="n">
        <v>90.4508995172591</v>
      </c>
      <c r="F19" s="1" t="n">
        <f aca="false">B19*365/1000000</f>
        <v>27.28375</v>
      </c>
      <c r="G19" s="1" t="n">
        <f aca="false">F19/E19</f>
        <v>0.301641555204146</v>
      </c>
      <c r="H19" s="5" t="n">
        <v>73.3236836191781</v>
      </c>
    </row>
    <row r="20" customFormat="false" ht="12.8" hidden="false" customHeight="false" outlineLevel="0" collapsed="false">
      <c r="A20" s="1" t="n">
        <f aca="false">A19+1</f>
        <v>2008</v>
      </c>
      <c r="B20" s="2" t="n">
        <v>74763</v>
      </c>
      <c r="C20" s="3" t="n">
        <f aca="false">H20*1000</f>
        <v>74469.6522704918</v>
      </c>
      <c r="D20" s="1" t="n">
        <v>61975.7410657534</v>
      </c>
      <c r="E20" s="1" t="n">
        <v>92.8994243870811</v>
      </c>
      <c r="F20" s="1" t="n">
        <f aca="false">B20*366/1000000</f>
        <v>27.363258</v>
      </c>
      <c r="G20" s="1" t="n">
        <f aca="false">F20/E20</f>
        <v>0.294547121045512</v>
      </c>
      <c r="H20" s="5" t="n">
        <v>74.4696522704918</v>
      </c>
    </row>
    <row r="21" customFormat="false" ht="12.8" hidden="false" customHeight="false" outlineLevel="0" collapsed="false">
      <c r="A21" s="1" t="n">
        <f aca="false">A20+1</f>
        <v>2009</v>
      </c>
      <c r="B21" s="2" t="n">
        <v>73135</v>
      </c>
      <c r="C21" s="3" t="n">
        <f aca="false">H21*1000</f>
        <v>73145.7224630137</v>
      </c>
      <c r="D21" s="1" t="n">
        <v>60728.5345981735</v>
      </c>
      <c r="E21" s="1" t="n">
        <v>92.2081627569816</v>
      </c>
      <c r="F21" s="1" t="n">
        <f aca="false">B21*365/1000000</f>
        <v>26.694275</v>
      </c>
      <c r="G21" s="1" t="n">
        <f aca="false">F21/E21</f>
        <v>0.289500128859024</v>
      </c>
      <c r="H21" s="5" t="n">
        <v>73.1457224630137</v>
      </c>
    </row>
    <row r="22" customFormat="false" ht="12.8" hidden="false" customHeight="false" outlineLevel="0" collapsed="false">
      <c r="A22" s="1" t="n">
        <f aca="false">A21+1</f>
        <v>2010</v>
      </c>
      <c r="B22" s="2" t="n">
        <v>75213</v>
      </c>
      <c r="C22" s="3" t="n">
        <f aca="false">H22*1000</f>
        <v>74407.7849551804</v>
      </c>
      <c r="D22" s="1" t="n">
        <v>62599.3058858448</v>
      </c>
      <c r="E22" s="1" t="n">
        <v>96.8793963361917</v>
      </c>
      <c r="F22" s="1" t="n">
        <f aca="false">B22*365/1000000</f>
        <v>27.452745</v>
      </c>
      <c r="G22" s="1" t="n">
        <f aca="false">F22/E22</f>
        <v>0.28337031441374</v>
      </c>
      <c r="H22" s="5" t="n">
        <v>74.4077849551804</v>
      </c>
    </row>
    <row r="23" customFormat="false" ht="12.8" hidden="false" customHeight="false" outlineLevel="0" collapsed="false">
      <c r="A23" s="1" t="n">
        <f aca="false">A22+1</f>
        <v>2011</v>
      </c>
      <c r="B23" s="2" t="n">
        <v>75560</v>
      </c>
      <c r="C23" s="3" t="n">
        <f aca="false">H23*1000</f>
        <v>75084.2667513849</v>
      </c>
      <c r="D23" s="1" t="n">
        <v>63075.8118958904</v>
      </c>
      <c r="E23" s="1" t="n">
        <v>100.612869602016</v>
      </c>
      <c r="F23" s="1" t="n">
        <f aca="false">B23*365/1000000</f>
        <v>27.5794</v>
      </c>
      <c r="G23" s="1" t="n">
        <f aca="false">F23/E23</f>
        <v>0.274114038383887</v>
      </c>
      <c r="H23" s="5" t="n">
        <v>75.0842667513849</v>
      </c>
    </row>
    <row r="24" customFormat="false" ht="12.8" hidden="false" customHeight="false" outlineLevel="0" collapsed="false">
      <c r="A24" s="1" t="n">
        <f aca="false">A23+1</f>
        <v>2012</v>
      </c>
      <c r="B24" s="2" t="n">
        <v>76600</v>
      </c>
      <c r="C24" s="3" t="n">
        <f aca="false">H24*1000</f>
        <v>76683.4722809241</v>
      </c>
      <c r="D24" s="1" t="n">
        <v>63738.7418767123</v>
      </c>
      <c r="E24" s="1" t="n">
        <v>103.806593172081</v>
      </c>
      <c r="F24" s="1" t="n">
        <f aca="false">B24*366/1000000</f>
        <v>28.0356</v>
      </c>
      <c r="G24" s="1" t="n">
        <f aca="false">F24/E24</f>
        <v>0.270075330894688</v>
      </c>
      <c r="H24" s="5" t="n">
        <v>76.6834722809241</v>
      </c>
    </row>
    <row r="25" customFormat="false" ht="12.8" hidden="false" customHeight="false" outlineLevel="0" collapsed="false">
      <c r="A25" s="1" t="n">
        <f aca="false">A24+1</f>
        <v>2013</v>
      </c>
      <c r="B25" s="2" t="n">
        <v>76988</v>
      </c>
      <c r="C25" s="3" t="n">
        <f aca="false">H25*1000</f>
        <v>76767.8006241945</v>
      </c>
      <c r="D25" s="1" t="n">
        <v>64551.177260274</v>
      </c>
      <c r="E25" s="1" t="n">
        <v>107.14065591267</v>
      </c>
      <c r="F25" s="1" t="n">
        <f aca="false">B25*365/1000000</f>
        <v>28.10062</v>
      </c>
      <c r="G25" s="1" t="n">
        <f aca="false">F25/E25</f>
        <v>0.262277841783092</v>
      </c>
      <c r="H25" s="5" t="n">
        <v>76.7678006241945</v>
      </c>
    </row>
    <row r="26" customFormat="false" ht="12.8" hidden="false" customHeight="false" outlineLevel="0" collapsed="false">
      <c r="A26" s="1" t="n">
        <f aca="false">A25+1</f>
        <v>2014</v>
      </c>
      <c r="B26" s="2" t="n">
        <v>77881</v>
      </c>
      <c r="C26" s="3" t="n">
        <f aca="false">H26*1000</f>
        <v>78611.9004648589</v>
      </c>
      <c r="D26" s="1" t="n">
        <v>65189.4811050228</v>
      </c>
      <c r="E26" s="1" t="n">
        <v>110.776324424875</v>
      </c>
      <c r="F26" s="1" t="n">
        <f aca="false">B26*365/1000000</f>
        <v>28.426565</v>
      </c>
      <c r="G26" s="1" t="n">
        <f aca="false">F26/E26</f>
        <v>0.256612278368904</v>
      </c>
      <c r="H26" s="5" t="n">
        <v>78.6119004648589</v>
      </c>
    </row>
    <row r="27" customFormat="false" ht="12.8" hidden="false" customHeight="false" outlineLevel="0" collapsed="false">
      <c r="A27" s="1" t="n">
        <f aca="false">A26+1</f>
        <v>2015</v>
      </c>
      <c r="B27" s="2" t="n">
        <v>80071</v>
      </c>
      <c r="C27" s="3" t="n">
        <f aca="false">H27*1000</f>
        <v>80965.4242336753</v>
      </c>
      <c r="D27" s="1" t="n">
        <v>66383.9158077798</v>
      </c>
      <c r="E27" s="1" t="n">
        <v>114.472311065753</v>
      </c>
      <c r="F27" s="1" t="n">
        <f aca="false">B27*365/1000000</f>
        <v>29.225915</v>
      </c>
      <c r="G27" s="1" t="n">
        <f aca="false">F27/E27</f>
        <v>0.255309906193932</v>
      </c>
      <c r="H27" s="5" t="n">
        <v>80.9654242336753</v>
      </c>
    </row>
    <row r="28" customFormat="false" ht="12.8" hidden="false" customHeight="false" outlineLevel="0" collapsed="false">
      <c r="A28" s="1" t="n">
        <f aca="false">A27+1</f>
        <v>2016</v>
      </c>
      <c r="B28" s="2" t="n">
        <v>80608</v>
      </c>
      <c r="C28" s="3" t="n">
        <f aca="false">H28*1000</f>
        <v>81039.7573114754</v>
      </c>
      <c r="D28" s="1" t="n">
        <v>67064.7026697627</v>
      </c>
      <c r="E28" s="1" t="n">
        <v>118.18061561252</v>
      </c>
      <c r="F28" s="1" t="n">
        <f aca="false">B28*366/1000000</f>
        <v>29.502528</v>
      </c>
      <c r="G28" s="1" t="n">
        <f aca="false">F28/E28</f>
        <v>0.249639315611033</v>
      </c>
      <c r="H28" s="5" t="n">
        <v>81.0397573114754</v>
      </c>
    </row>
    <row r="29" customFormat="false" ht="12.8" hidden="false" customHeight="false" outlineLevel="0" collapsed="false">
      <c r="A29" s="1" t="n">
        <f aca="false">A28+1</f>
        <v>2017</v>
      </c>
      <c r="B29" s="2" t="n">
        <v>82056</v>
      </c>
      <c r="C29" s="3" t="n">
        <f aca="false">H29*1000</f>
        <v>81251.2804973221</v>
      </c>
      <c r="D29" s="1" t="n">
        <v>68274.9911018826</v>
      </c>
      <c r="E29" s="1" t="n">
        <v>122.635857515973</v>
      </c>
      <c r="F29" s="1" t="n">
        <f aca="false">B29*365/1000000</f>
        <v>29.95044</v>
      </c>
      <c r="G29" s="1" t="n">
        <f aca="false">F29/E29</f>
        <v>0.244222534963716</v>
      </c>
      <c r="H29" s="5" t="n">
        <v>81.2512804973221</v>
      </c>
    </row>
    <row r="30" customFormat="false" ht="12.8" hidden="false" customHeight="false" outlineLevel="0" collapsed="false">
      <c r="A30" s="1" t="n">
        <f aca="false">A29+1</f>
        <v>2018</v>
      </c>
      <c r="B30" s="2" t="n">
        <v>83086</v>
      </c>
      <c r="C30" s="3" t="n">
        <f aca="false">H30*1000</f>
        <v>83000</v>
      </c>
      <c r="D30" s="1" t="n">
        <v>69025.9303423975</v>
      </c>
      <c r="E30" s="1" t="n">
        <v>127.075348406083</v>
      </c>
      <c r="F30" s="1" t="n">
        <f aca="false">B30*365/1000000</f>
        <v>30.32639</v>
      </c>
      <c r="G30" s="1" t="n">
        <f aca="false">F30/E30</f>
        <v>0.238648883362403</v>
      </c>
      <c r="H30" s="5" t="n">
        <v>83</v>
      </c>
    </row>
    <row r="31" customFormat="false" ht="12.8" hidden="false" customHeight="false" outlineLevel="0" collapsed="false">
      <c r="A31" s="1" t="n">
        <f aca="false">A30+1</f>
        <v>2019</v>
      </c>
      <c r="B31" s="2" t="n">
        <v>82807</v>
      </c>
      <c r="C31" s="3" t="n">
        <f aca="false">H31*1000</f>
        <v>82166.5289154737</v>
      </c>
      <c r="D31" s="1" t="n">
        <v>69376.8333887386</v>
      </c>
      <c r="E31" s="1" t="n">
        <v>130.661838946878</v>
      </c>
      <c r="F31" s="1" t="n">
        <f aca="false">B31*365/1000000</f>
        <v>30.224555</v>
      </c>
      <c r="G31" s="1" t="n">
        <f aca="false">F31/E31</f>
        <v>0.231318916399823</v>
      </c>
      <c r="H31" s="5" t="n">
        <v>82.1665289154737</v>
      </c>
    </row>
    <row r="32" customFormat="false" ht="12.8" hidden="false" customHeight="false" outlineLevel="0" collapsed="false">
      <c r="A32" s="1" t="n">
        <f aca="false">A31+1</f>
        <v>2020</v>
      </c>
      <c r="B32" s="2" t="n">
        <v>75920</v>
      </c>
      <c r="C32" s="3" t="n">
        <f aca="false">H32*1000</f>
        <v>76033</v>
      </c>
      <c r="D32" s="1" t="n">
        <v>61024.516264813</v>
      </c>
      <c r="E32" s="1" t="n">
        <v>126.784521706307</v>
      </c>
      <c r="F32" s="1" t="n">
        <f aca="false">B32*366/1000000</f>
        <v>27.78672</v>
      </c>
      <c r="G32" s="1" t="n">
        <f aca="false">F32/E32</f>
        <v>0.219164923494109</v>
      </c>
      <c r="H32" s="4" t="n">
        <v>76.033</v>
      </c>
    </row>
    <row r="33" customFormat="false" ht="12.8" hidden="false" customHeight="false" outlineLevel="0" collapsed="false">
      <c r="A33" s="1" t="n">
        <f aca="false">A32+1</f>
        <v>2021</v>
      </c>
      <c r="B33" s="2" t="n">
        <v>79505</v>
      </c>
      <c r="C33" s="3" t="n">
        <f aca="false">H33*1000</f>
        <v>77200</v>
      </c>
      <c r="D33" s="1" t="n">
        <v>65396.5589793046</v>
      </c>
      <c r="E33" s="1" t="n">
        <v>134.788994738133</v>
      </c>
      <c r="F33" s="1" t="n">
        <f aca="false">B33*365/1000000</f>
        <v>29.019325</v>
      </c>
      <c r="G33" s="1" t="n">
        <f aca="false">F33/E33</f>
        <v>0.215294468635058</v>
      </c>
      <c r="H33" s="4" t="n">
        <v>77.2</v>
      </c>
    </row>
    <row r="34" customFormat="false" ht="12.8" hidden="false" customHeight="false" outlineLevel="0" collapsed="false">
      <c r="A34" s="1" t="n">
        <f aca="false">A33+1</f>
        <v>2022</v>
      </c>
      <c r="B34" s="2" t="n">
        <v>81938</v>
      </c>
      <c r="C34" s="3" t="n">
        <f aca="false">H34*1000</f>
        <v>80800</v>
      </c>
      <c r="D34" s="1" t="n">
        <v>67511.4153032236</v>
      </c>
      <c r="E34" s="1" t="n">
        <v>139.321626655544</v>
      </c>
      <c r="F34" s="1" t="n">
        <f aca="false">B34*365/1000000</f>
        <v>29.90737</v>
      </c>
      <c r="G34" s="1" t="n">
        <f aca="false">F34/E34</f>
        <v>0.214664232093287</v>
      </c>
      <c r="H34" s="4" t="n">
        <v>80.8</v>
      </c>
    </row>
    <row r="35" customFormat="false" ht="12.8" hidden="false" customHeight="false" outlineLevel="0" collapsed="false">
      <c r="A35" s="1" t="n">
        <f aca="false">A34+1</f>
        <v>2023</v>
      </c>
      <c r="B35" s="3" t="n">
        <f aca="false">F35*1000000/365.25</f>
        <v>82070.9090589887</v>
      </c>
      <c r="C35" s="3" t="n">
        <f aca="false">H35*1000</f>
        <v>81891.4416177603</v>
      </c>
      <c r="D35" s="1" t="n">
        <f aca="false">F35/365*1000000</f>
        <v>82127.1220103989</v>
      </c>
      <c r="E35" s="1" t="n">
        <v>143.193364038077</v>
      </c>
      <c r="F35" s="1" t="n">
        <f aca="false">E35*G35</f>
        <v>29.9763995337956</v>
      </c>
      <c r="G35" s="1" t="n">
        <f aca="false">A35*-0.0055928+11.5235765</f>
        <v>0.209342100000001</v>
      </c>
      <c r="H35" s="4" t="n">
        <v>81.8914416177603</v>
      </c>
    </row>
    <row r="36" customFormat="false" ht="12.8" hidden="false" customHeight="false" outlineLevel="0" collapsed="false">
      <c r="A36" s="1" t="n">
        <f aca="false">A35+1</f>
        <v>2024</v>
      </c>
      <c r="B36" s="3" t="n">
        <f aca="false">F36*1000000/365.25</f>
        <v>82251.9204239437</v>
      </c>
      <c r="C36" s="3" t="n">
        <f aca="false">H36*1000</f>
        <v>82465.8107652118</v>
      </c>
      <c r="D36" s="1" t="n">
        <f aca="false">F36/366*1000000</f>
        <v>82083.3714066815</v>
      </c>
      <c r="E36" s="1" t="n">
        <v>147.448427723901</v>
      </c>
      <c r="F36" s="1" t="n">
        <f aca="false">E36*G36</f>
        <v>30.0425139348454</v>
      </c>
      <c r="G36" s="1" t="n">
        <f aca="false">A36*-0.0055928+11.5235765</f>
        <v>0.2037493</v>
      </c>
      <c r="H36" s="4" t="n">
        <v>82.4658107652117</v>
      </c>
    </row>
    <row r="37" customFormat="false" ht="12.8" hidden="false" customHeight="false" outlineLevel="0" collapsed="false">
      <c r="A37" s="1" t="n">
        <f aca="false">A36+1</f>
        <v>2025</v>
      </c>
      <c r="B37" s="3" t="n">
        <f aca="false">F37*1000000/365.25</f>
        <v>82338.0876726007</v>
      </c>
      <c r="C37" s="3" t="n">
        <f aca="false">H37*1000</f>
        <v>82533.015640333</v>
      </c>
      <c r="D37" s="1" t="n">
        <f aca="false">F37/365*1000000</f>
        <v>82394.4836230614</v>
      </c>
      <c r="E37" s="1" t="n">
        <v>151.76886209848</v>
      </c>
      <c r="F37" s="1" t="n">
        <f aca="false">E37*G37</f>
        <v>30.0739865224174</v>
      </c>
      <c r="G37" s="1" t="n">
        <f aca="false">A37*-0.0055928+11.5235765</f>
        <v>0.1981565</v>
      </c>
      <c r="H37" s="4" t="n">
        <v>82.533015640333</v>
      </c>
    </row>
    <row r="38" customFormat="false" ht="12.8" hidden="false" customHeight="false" outlineLevel="0" collapsed="false">
      <c r="A38" s="1" t="n">
        <f aca="false">A37+1</f>
        <v>2026</v>
      </c>
      <c r="B38" s="3" t="n">
        <f aca="false">F38*1000000/365.25</f>
        <v>82328.1326264971</v>
      </c>
      <c r="C38" s="3" t="n">
        <f aca="false">H38*1000</f>
        <v>82404.4821969711</v>
      </c>
      <c r="D38" s="1" t="n">
        <f aca="false">F38/365*1000000</f>
        <v>82384.5217584331</v>
      </c>
      <c r="E38" s="1" t="n">
        <v>156.157938603319</v>
      </c>
      <c r="F38" s="1" t="n">
        <f aca="false">E38*G38</f>
        <v>30.0703504418281</v>
      </c>
      <c r="G38" s="1" t="n">
        <f aca="false">A38*-0.0055928+11.5235765</f>
        <v>0.192563700000001</v>
      </c>
      <c r="H38" s="4" t="n">
        <v>82.4044821969711</v>
      </c>
    </row>
    <row r="39" customFormat="false" ht="12.8" hidden="false" customHeight="false" outlineLevel="0" collapsed="false">
      <c r="A39" s="1" t="n">
        <f aca="false">A38+1</f>
        <v>2027</v>
      </c>
      <c r="B39" s="3" t="n">
        <f aca="false">F39*1000000/365.25</f>
        <v>82172.6811825574</v>
      </c>
      <c r="C39" s="3" t="n">
        <f aca="false">H39*1000</f>
        <v>82211.9258035491</v>
      </c>
      <c r="D39" s="1" t="n">
        <f aca="false">F39/365*1000000</f>
        <v>82228.9638409017</v>
      </c>
      <c r="E39" s="1" t="n">
        <v>160.617454336658</v>
      </c>
      <c r="F39" s="1" t="n">
        <f aca="false">E39*G39</f>
        <v>30.0135718019291</v>
      </c>
      <c r="G39" s="1" t="n">
        <f aca="false">G38-0.0057</f>
        <v>0.186863700000001</v>
      </c>
      <c r="H39" s="4" t="n">
        <v>82.2119258035491</v>
      </c>
    </row>
    <row r="40" customFormat="false" ht="12.8" hidden="false" customHeight="false" outlineLevel="0" collapsed="false">
      <c r="A40" s="1" t="n">
        <f aca="false">A39+1</f>
        <v>2028</v>
      </c>
      <c r="B40" s="3" t="n">
        <f aca="false">F40*1000000/365.25</f>
        <v>81867.9747357902</v>
      </c>
      <c r="C40" s="3" t="n">
        <f aca="false">H40*1000</f>
        <v>81789.378968384</v>
      </c>
      <c r="D40" s="1" t="n">
        <f aca="false">F40/366*1000000</f>
        <v>81700.2124924791</v>
      </c>
      <c r="E40" s="1" t="n">
        <v>165.147833454454</v>
      </c>
      <c r="F40" s="1" t="n">
        <f aca="false">E40*G40</f>
        <v>29.9022777722474</v>
      </c>
      <c r="G40" s="1" t="n">
        <f aca="false">G39-0.0058</f>
        <v>0.181063700000001</v>
      </c>
      <c r="H40" s="4" t="n">
        <v>81.789378968384</v>
      </c>
    </row>
    <row r="41" customFormat="false" ht="12.8" hidden="false" customHeight="false" outlineLevel="0" collapsed="false">
      <c r="A41" s="1" t="n">
        <f aca="false">A40+1</f>
        <v>2029</v>
      </c>
      <c r="B41" s="3" t="n">
        <f aca="false">F41*1000000/365.25</f>
        <v>81406.5796879361</v>
      </c>
      <c r="C41" s="3" t="n">
        <f aca="false">H41*1000</f>
        <v>81273.4208788325</v>
      </c>
      <c r="D41" s="1" t="n">
        <f aca="false">F41/365*1000000</f>
        <v>81462.3376192292</v>
      </c>
      <c r="E41" s="1" t="n">
        <v>169.748373841261</v>
      </c>
      <c r="F41" s="1" t="n">
        <f aca="false">E41*G41</f>
        <v>29.7337532310186</v>
      </c>
      <c r="G41" s="1" t="n">
        <f aca="false">G40-0.0059</f>
        <v>0.175163700000001</v>
      </c>
      <c r="H41" s="4" t="n">
        <v>81.2734208788325</v>
      </c>
    </row>
    <row r="42" customFormat="false" ht="12.8" hidden="false" customHeight="false" outlineLevel="0" collapsed="false">
      <c r="A42" s="1" t="n">
        <f aca="false">A41+1</f>
        <v>2030</v>
      </c>
      <c r="B42" s="3" t="n">
        <f aca="false">F42*1000000/365.25</f>
        <v>80781.032998791</v>
      </c>
      <c r="C42" s="3" t="n">
        <f aca="false">H42*1000</f>
        <v>80665.8260925887</v>
      </c>
      <c r="D42" s="1" t="n">
        <f aca="false">F42/365*1000000</f>
        <v>80836.3624734477</v>
      </c>
      <c r="E42" s="1" t="n">
        <v>174.41846154233</v>
      </c>
      <c r="F42" s="1" t="n">
        <f aca="false">E42*G42</f>
        <v>29.5052723028084</v>
      </c>
      <c r="G42" s="1" t="n">
        <f aca="false">G41-0.006</f>
        <v>0.169163700000001</v>
      </c>
      <c r="H42" s="4" t="n">
        <v>80.6658260925887</v>
      </c>
    </row>
    <row r="43" customFormat="false" ht="12.8" hidden="false" customHeight="false" outlineLevel="0" collapsed="false">
      <c r="A43" s="1" t="n">
        <f aca="false">A42+1</f>
        <v>2031</v>
      </c>
      <c r="B43" s="3" t="n">
        <f aca="false">F43*1000000/365.25</f>
        <v>79984.4756658799</v>
      </c>
      <c r="C43" s="3" t="n">
        <f aca="false">H43*1000</f>
        <v>79910.2533762319</v>
      </c>
      <c r="D43" s="1" t="n">
        <f aca="false">F43/365*1000000</f>
        <v>80039.2595533223</v>
      </c>
      <c r="E43" s="1" t="n">
        <v>179.159001892895</v>
      </c>
      <c r="F43" s="1" t="n">
        <f aca="false">E43*G43</f>
        <v>29.2143297369626</v>
      </c>
      <c r="G43" s="1" t="n">
        <f aca="false">G42-0.0061</f>
        <v>0.163063700000001</v>
      </c>
      <c r="H43" s="4" t="n">
        <v>79.9102533762319</v>
      </c>
    </row>
    <row r="44" customFormat="false" ht="12.8" hidden="false" customHeight="false" outlineLevel="0" collapsed="false">
      <c r="A44" s="1" t="n">
        <f aca="false">A43+1</f>
        <v>2032</v>
      </c>
      <c r="B44" s="3" t="n">
        <f aca="false">F44*1000000/365.25</f>
        <v>79011.1628012735</v>
      </c>
      <c r="C44" s="3" t="n">
        <f aca="false">H44*1000</f>
        <v>78957.2088426661</v>
      </c>
      <c r="D44" s="1" t="n">
        <f aca="false">F44/366*1000000</f>
        <v>78849.2546807791</v>
      </c>
      <c r="E44" s="1" t="n">
        <v>183.973903542789</v>
      </c>
      <c r="F44" s="1" t="n">
        <f aca="false">E44*G44</f>
        <v>28.8588272131652</v>
      </c>
      <c r="G44" s="1" t="n">
        <f aca="false">G43-0.0062</f>
        <v>0.156863700000001</v>
      </c>
      <c r="H44" s="4" t="n">
        <v>78.9572088426661</v>
      </c>
    </row>
    <row r="45" customFormat="false" ht="12.8" hidden="false" customHeight="false" outlineLevel="0" collapsed="false">
      <c r="A45" s="1" t="n">
        <f aca="false">A44+1</f>
        <v>2033</v>
      </c>
      <c r="B45" s="3" t="n">
        <f aca="false">F45*1000000/365.25</f>
        <v>77856.5530321202</v>
      </c>
      <c r="C45" s="3" t="n">
        <f aca="false">H45*1000</f>
        <v>77801.7377667802</v>
      </c>
      <c r="D45" s="1" t="n">
        <f aca="false">F45/365*1000000</f>
        <v>77909.8794383065</v>
      </c>
      <c r="E45" s="1" t="n">
        <v>188.870929679476</v>
      </c>
      <c r="F45" s="1" t="n">
        <f aca="false">E45*G45</f>
        <v>28.4371059949819</v>
      </c>
      <c r="G45" s="1" t="n">
        <f aca="false">G44-0.0063</f>
        <v>0.150563700000001</v>
      </c>
      <c r="H45" s="4" t="n">
        <v>77.8017377667802</v>
      </c>
    </row>
    <row r="46" customFormat="false" ht="12.8" hidden="false" customHeight="false" outlineLevel="0" collapsed="false">
      <c r="A46" s="1" t="n">
        <f aca="false">A45+1</f>
        <v>2034</v>
      </c>
      <c r="B46" s="3" t="n">
        <f aca="false">F46*1000000/365.25</f>
        <v>76516.4934920293</v>
      </c>
      <c r="C46" s="3" t="n">
        <f aca="false">H46*1000</f>
        <v>76525.4844211851</v>
      </c>
      <c r="D46" s="1" t="n">
        <f aca="false">F46/365*1000000</f>
        <v>76568.9020492156</v>
      </c>
      <c r="E46" s="1" t="n">
        <v>193.860515843888</v>
      </c>
      <c r="F46" s="1" t="n">
        <f aca="false">E46*G46</f>
        <v>27.9476492479637</v>
      </c>
      <c r="G46" s="1" t="n">
        <f aca="false">G45-0.0064</f>
        <v>0.144163700000001</v>
      </c>
      <c r="H46" s="4" t="n">
        <v>76.5254844211851</v>
      </c>
    </row>
    <row r="47" customFormat="false" ht="12.8" hidden="false" customHeight="false" outlineLevel="0" collapsed="false">
      <c r="A47" s="1" t="n">
        <f aca="false">A46+1</f>
        <v>2035</v>
      </c>
      <c r="B47" s="3" t="n">
        <f aca="false">F47*1000000/365.25</f>
        <v>74985.2084988047</v>
      </c>
      <c r="C47" s="3" t="n">
        <f aca="false">H47*1000</f>
        <v>75127.2006308048</v>
      </c>
      <c r="D47" s="1" t="n">
        <f aca="false">F47/365*1000000</f>
        <v>75036.5682306532</v>
      </c>
      <c r="E47" s="1" t="n">
        <v>198.951120768861</v>
      </c>
      <c r="F47" s="1" t="n">
        <f aca="false">E47*G47</f>
        <v>27.3883474041884</v>
      </c>
      <c r="G47" s="1" t="n">
        <f aca="false">G46-0.0065</f>
        <v>0.137663700000001</v>
      </c>
      <c r="H47" s="4" t="n">
        <v>75.1272006308048</v>
      </c>
    </row>
    <row r="48" customFormat="false" ht="12.8" hidden="false" customHeight="false" outlineLevel="0" collapsed="false">
      <c r="A48" s="1" t="n">
        <f aca="false">A47+1</f>
        <v>2036</v>
      </c>
      <c r="B48" s="3" t="n">
        <f aca="false">F48*1000000/365.25</f>
        <v>73254.8583179044</v>
      </c>
      <c r="C48" s="3" t="n">
        <f aca="false">H48*1000</f>
        <v>73662.3570276033</v>
      </c>
      <c r="D48" s="1" t="n">
        <f aca="false">F48/366*1000000</f>
        <v>73104.7459033185</v>
      </c>
      <c r="E48" s="1" t="n">
        <v>204.147578624855</v>
      </c>
      <c r="F48" s="1" t="n">
        <f aca="false">E48*G48</f>
        <v>26.7563370006146</v>
      </c>
      <c r="G48" s="1" t="n">
        <f aca="false">G47-0.0066</f>
        <v>0.131063700000001</v>
      </c>
      <c r="H48" s="4" t="n">
        <v>73.6623570276033</v>
      </c>
    </row>
    <row r="49" customFormat="false" ht="12.8" hidden="false" customHeight="false" outlineLevel="0" collapsed="false">
      <c r="A49" s="1" t="n">
        <f aca="false">A48+1</f>
        <v>2037</v>
      </c>
      <c r="B49" s="3" t="n">
        <f aca="false">F49*1000000/365.25</f>
        <v>71372.8987793905</v>
      </c>
      <c r="C49" s="3" t="n">
        <f aca="false">H49*1000</f>
        <v>72068.3431136684</v>
      </c>
      <c r="D49" s="1" t="n">
        <f aca="false">F49/365*1000000</f>
        <v>71421.7843264996</v>
      </c>
      <c r="E49" s="1" t="n">
        <v>209.450235523869</v>
      </c>
      <c r="F49" s="1" t="n">
        <f aca="false">E49*G49</f>
        <v>26.0689512791724</v>
      </c>
      <c r="G49" s="1" t="n">
        <f aca="false">G48-0.0066</f>
        <v>0.124463700000001</v>
      </c>
      <c r="H49" s="4" t="n">
        <v>72.0683431136684</v>
      </c>
    </row>
    <row r="50" customFormat="false" ht="12.8" hidden="false" customHeight="false" outlineLevel="0" collapsed="false">
      <c r="A50" s="1" t="n">
        <f aca="false">A49+1</f>
        <v>2038</v>
      </c>
      <c r="B50" s="3" t="n">
        <f aca="false">F50*1000000/365.25</f>
        <v>69333.0476282734</v>
      </c>
      <c r="C50" s="3" t="n">
        <f aca="false">H50*1000</f>
        <v>70539.1744022418</v>
      </c>
      <c r="D50" s="1" t="n">
        <f aca="false">F50/365*1000000</f>
        <v>69380.5360170598</v>
      </c>
      <c r="E50" s="1" t="n">
        <v>214.857463716366</v>
      </c>
      <c r="F50" s="1" t="n">
        <f aca="false">E50*G50</f>
        <v>25.3238956462268</v>
      </c>
      <c r="G50" s="1" t="n">
        <f aca="false">G49-0.0066</f>
        <v>0.117863700000001</v>
      </c>
      <c r="H50" s="4" t="n">
        <v>70.5391744022418</v>
      </c>
    </row>
    <row r="51" customFormat="false" ht="12.8" hidden="false" customHeight="false" outlineLevel="0" collapsed="false">
      <c r="A51" s="1" t="n">
        <f aca="false">A50+1</f>
        <v>2039</v>
      </c>
      <c r="B51" s="3" t="n">
        <f aca="false">F51*1000000/365.25</f>
        <v>67128.3067118274</v>
      </c>
      <c r="C51" s="3" t="n">
        <f aca="false">H51*1000</f>
        <v>69179.3079668971</v>
      </c>
      <c r="D51" s="1" t="n">
        <f aca="false">F51/365*1000000</f>
        <v>67174.2850040958</v>
      </c>
      <c r="E51" s="1" t="n">
        <v>220.364899122488</v>
      </c>
      <c r="F51" s="1" t="n">
        <f aca="false">E51*G51</f>
        <v>24.518614026495</v>
      </c>
      <c r="G51" s="1" t="n">
        <f aca="false">G50-0.0066</f>
        <v>0.111263700000001</v>
      </c>
      <c r="H51" s="4" t="n">
        <v>69.1793079668971</v>
      </c>
    </row>
    <row r="52" customFormat="false" ht="12.8" hidden="false" customHeight="false" outlineLevel="0" collapsed="false">
      <c r="A52" s="1" t="n">
        <f aca="false">A51+1</f>
        <v>2040</v>
      </c>
      <c r="B52" s="3" t="n">
        <f aca="false">F52*1000000/365.25</f>
        <v>64752.1685403765</v>
      </c>
      <c r="C52" s="3" t="n">
        <f aca="false">H52*1000</f>
        <v>67899.4596210318</v>
      </c>
      <c r="D52" s="1" t="n">
        <f aca="false">F52/365*1000000</f>
        <v>64796.5193407466</v>
      </c>
      <c r="E52" s="1" t="n">
        <v>225.968789173059</v>
      </c>
      <c r="F52" s="1" t="n">
        <f aca="false">E52*G52</f>
        <v>23.6507295593725</v>
      </c>
      <c r="G52" s="1" t="n">
        <f aca="false">G51-0.0066</f>
        <v>0.104663700000001</v>
      </c>
      <c r="H52" s="4" t="n">
        <v>67.8994596210318</v>
      </c>
    </row>
    <row r="53" customFormat="false" ht="12.8" hidden="false" customHeight="false" outlineLevel="0" collapsed="false">
      <c r="A53" s="1" t="n">
        <f aca="false">A52+1</f>
        <v>2041</v>
      </c>
      <c r="B53" s="3" t="n">
        <f aca="false">F53*1000000/365.25</f>
        <v>62199.3665417042</v>
      </c>
      <c r="C53" s="3" t="n">
        <f aca="false">H53*1000</f>
        <v>66084.8871814571</v>
      </c>
      <c r="D53" s="1" t="n">
        <f aca="false">F53/365*1000000</f>
        <v>62241.9688475547</v>
      </c>
      <c r="E53" s="1" t="n">
        <v>231.668993005131</v>
      </c>
      <c r="F53" s="1" t="n">
        <f aca="false">E53*G53</f>
        <v>22.7183186293575</v>
      </c>
      <c r="G53" s="1" t="n">
        <f aca="false">G52-0.0066</f>
        <v>0.0980637000000009</v>
      </c>
      <c r="H53" s="4" t="n">
        <v>66.0848871814571</v>
      </c>
    </row>
    <row r="54" customFormat="false" ht="12.8" hidden="false" customHeight="false" outlineLevel="0" collapsed="false">
      <c r="A54" s="1" t="n">
        <f aca="false">A53+1</f>
        <v>2042</v>
      </c>
      <c r="B54" s="3" t="n">
        <f aca="false">F54*1000000/365.25</f>
        <v>59464.8946284819</v>
      </c>
      <c r="C54" s="3" t="n">
        <f aca="false">H54*1000</f>
        <v>63771.2057449062</v>
      </c>
      <c r="D54" s="1" t="n">
        <f aca="false">F54/365*1000000</f>
        <v>59505.6240083644</v>
      </c>
      <c r="E54" s="1" t="n">
        <v>237.466369314305</v>
      </c>
      <c r="F54" s="1" t="n">
        <f aca="false">E54*G54</f>
        <v>21.719552763053</v>
      </c>
      <c r="G54" s="1" t="n">
        <f aca="false">G53-0.0066</f>
        <v>0.0914637000000009</v>
      </c>
      <c r="H54" s="4" t="n">
        <v>63.7712057449062</v>
      </c>
    </row>
    <row r="55" customFormat="false" ht="12.8" hidden="false" customHeight="false" outlineLevel="0" collapsed="false">
      <c r="A55" s="1" t="n">
        <f aca="false">A54+1</f>
        <v>2043</v>
      </c>
      <c r="B55" s="3" t="n">
        <f aca="false">F55*1000000/365.25</f>
        <v>56542.9410694096</v>
      </c>
      <c r="C55" s="3" t="n">
        <f aca="false">H55*1000</f>
        <v>61021.14122313</v>
      </c>
      <c r="D55" s="1" t="n">
        <f aca="false">F55/365*1000000</f>
        <v>56581.6691112379</v>
      </c>
      <c r="E55" s="1" t="n">
        <v>243.358576465575</v>
      </c>
      <c r="F55" s="1" t="n">
        <f aca="false">E55*G55</f>
        <v>20.6523092256018</v>
      </c>
      <c r="G55" s="1" t="n">
        <f aca="false">G54-0.0066</f>
        <v>0.0848637000000009</v>
      </c>
      <c r="H55" s="4" t="n">
        <v>61.02114122313</v>
      </c>
    </row>
    <row r="56" customFormat="false" ht="12.8" hidden="false" customHeight="false" outlineLevel="0" collapsed="false">
      <c r="A56" s="1" t="n">
        <f aca="false">A55+1</f>
        <v>2044</v>
      </c>
      <c r="B56" s="3" t="n">
        <f aca="false">F56*1000000/365.25</f>
        <v>53427.7048441837</v>
      </c>
      <c r="C56" s="3" t="n">
        <f aca="false">H56*1000</f>
        <v>58470.7684253776</v>
      </c>
      <c r="D56" s="1" t="n">
        <f aca="false">F56/365*1000000</f>
        <v>53464.2991625701</v>
      </c>
      <c r="E56" s="1" t="n">
        <v>249.342532928265</v>
      </c>
      <c r="F56" s="1" t="n">
        <f aca="false">E56*G56</f>
        <v>19.5144691943381</v>
      </c>
      <c r="G56" s="1" t="n">
        <f aca="false">G55-0.0066</f>
        <v>0.0782637000000009</v>
      </c>
      <c r="H56" s="4" t="n">
        <v>58.4707684253777</v>
      </c>
    </row>
    <row r="57" customFormat="false" ht="12.8" hidden="false" customHeight="false" outlineLevel="0" collapsed="false">
      <c r="A57" s="1" t="n">
        <f aca="false">A56+1</f>
        <v>2045</v>
      </c>
      <c r="B57" s="3" t="n">
        <f aca="false">F57*1000000/365.25</f>
        <v>50113.6395752575</v>
      </c>
      <c r="C57" s="3" t="n">
        <f aca="false">H57*1000</f>
        <v>56091.5133282024</v>
      </c>
      <c r="D57" s="1" t="n">
        <f aca="false">F57/365*1000000</f>
        <v>50147.9639859255</v>
      </c>
      <c r="E57" s="1" t="n">
        <v>255.415319818298</v>
      </c>
      <c r="F57" s="1" t="n">
        <f aca="false">E57*G57</f>
        <v>18.3040068548628</v>
      </c>
      <c r="G57" s="1" t="n">
        <f aca="false">G56-0.0066</f>
        <v>0.0716637000000009</v>
      </c>
      <c r="H57" s="4" t="n">
        <v>56.0915133282024</v>
      </c>
    </row>
    <row r="58" customFormat="false" ht="12.8" hidden="false" customHeight="false" outlineLevel="0" collapsed="false">
      <c r="A58" s="1" t="n">
        <f aca="false">A57+1</f>
        <v>2046</v>
      </c>
      <c r="B58" s="3" t="n">
        <f aca="false">F58*1000000/365.25</f>
        <v>46595.6111440112</v>
      </c>
      <c r="C58" s="3" t="n">
        <f aca="false">H58*1000</f>
        <v>53863.7694330933</v>
      </c>
      <c r="D58" s="1" t="n">
        <f aca="false">F58/365*1000000</f>
        <v>46627.5259461647</v>
      </c>
      <c r="E58" s="1" t="n">
        <v>261.575148206294</v>
      </c>
      <c r="F58" s="1" t="n">
        <f aca="false">E58*G58</f>
        <v>17.0190469703501</v>
      </c>
      <c r="G58" s="1" t="n">
        <f aca="false">G57-0.0066</f>
        <v>0.065063700000001</v>
      </c>
      <c r="H58" s="4" t="n">
        <v>53.8637694330933</v>
      </c>
    </row>
    <row r="59" customFormat="false" ht="12.8" hidden="false" customHeight="false" outlineLevel="0" collapsed="false">
      <c r="A59" s="1" t="n">
        <f aca="false">A58+1</f>
        <v>2047</v>
      </c>
      <c r="B59" s="3" t="n">
        <f aca="false">F59*1000000/365.25</f>
        <v>42868.6479421046</v>
      </c>
      <c r="C59" s="3" t="n">
        <f aca="false">H59*1000</f>
        <v>51778.2233260499</v>
      </c>
      <c r="D59" s="1" t="n">
        <f aca="false">F59/365*1000000</f>
        <v>42898.0100297362</v>
      </c>
      <c r="E59" s="1" t="n">
        <v>267.820436627402</v>
      </c>
      <c r="F59" s="1" t="n">
        <f aca="false">E59*G59</f>
        <v>15.6577736608537</v>
      </c>
      <c r="G59" s="1" t="n">
        <f aca="false">G58-0.0066</f>
        <v>0.0584637000000009</v>
      </c>
      <c r="H59" s="4" t="n">
        <v>51.7782233260499</v>
      </c>
    </row>
    <row r="60" customFormat="false" ht="12.8" hidden="false" customHeight="false" outlineLevel="0" collapsed="false">
      <c r="A60" s="1" t="n">
        <f aca="false">A59+1</f>
        <v>2048</v>
      </c>
      <c r="B60" s="3" t="n">
        <f aca="false">F60*1000000/365.25</f>
        <v>38927.7509932203</v>
      </c>
      <c r="C60" s="3" t="n">
        <f aca="false">H60*1000</f>
        <v>49828.3969601285</v>
      </c>
      <c r="D60" s="1" t="n">
        <f aca="false">F60/365*1000000</f>
        <v>38954.4138363663</v>
      </c>
      <c r="E60" s="1" t="n">
        <v>274.148605870261</v>
      </c>
      <c r="F60" s="1" t="n">
        <f aca="false">E60*G60</f>
        <v>14.2183610502737</v>
      </c>
      <c r="G60" s="1" t="n">
        <f aca="false">G59-0.0066</f>
        <v>0.0518637000000009</v>
      </c>
      <c r="H60" s="4" t="n">
        <v>49.8283969601285</v>
      </c>
    </row>
    <row r="61" customFormat="false" ht="12.8" hidden="false" customHeight="false" outlineLevel="0" collapsed="false">
      <c r="A61" s="1" t="n">
        <f aca="false">A60+1</f>
        <v>2049</v>
      </c>
      <c r="B61" s="3" t="n">
        <f aca="false">F61*1000000/365.25</f>
        <v>34768.0784227874</v>
      </c>
      <c r="C61" s="3" t="n">
        <f aca="false">H61*1000</f>
        <v>47996.1522164782</v>
      </c>
      <c r="D61" s="1" t="n">
        <f aca="false">F61/365*1000000</f>
        <v>34791.8921751318</v>
      </c>
      <c r="E61" s="1" t="n">
        <v>280.55684011521</v>
      </c>
      <c r="F61" s="1" t="n">
        <f aca="false">E61*G61</f>
        <v>12.6990406439231</v>
      </c>
      <c r="G61" s="1" t="n">
        <f aca="false">G60-0.0066</f>
        <v>0.0452637000000009</v>
      </c>
      <c r="H61" s="4" t="n">
        <v>47.9961522164782</v>
      </c>
    </row>
    <row r="62" customFormat="false" ht="12.8" hidden="false" customHeight="false" outlineLevel="0" collapsed="false">
      <c r="A62" s="1" t="n">
        <f aca="false">A61+1</f>
        <v>2050</v>
      </c>
      <c r="B62" s="3" t="n">
        <f aca="false">F62*1000000/365.25</f>
        <v>30385.0193956883</v>
      </c>
      <c r="C62" s="3" t="n">
        <f aca="false">H62*1000</f>
        <v>46271.3807613202</v>
      </c>
      <c r="D62" s="1" t="n">
        <f aca="false">F62/365*1000000</f>
        <v>30405.8310528087</v>
      </c>
      <c r="E62" s="1" t="n">
        <v>287.042583463944</v>
      </c>
      <c r="F62" s="1" t="n">
        <f aca="false">E62*G62</f>
        <v>11.0981283342752</v>
      </c>
      <c r="G62" s="1" t="n">
        <f aca="false">G61-0.0066</f>
        <v>0.0386637000000009</v>
      </c>
      <c r="H62" s="4" t="n">
        <v>46.2713807613202</v>
      </c>
    </row>
    <row r="63" customFormat="false" ht="12.8" hidden="false" customHeight="false" outlineLevel="0" collapsed="false">
      <c r="A63" s="1" t="n">
        <f aca="false">A62+1</f>
        <v>2051</v>
      </c>
      <c r="B63" s="3" t="n">
        <f aca="false">F63*1000000/365.25</f>
        <v>25774.197463204</v>
      </c>
      <c r="C63" s="3" t="n">
        <f aca="false">H63*1000</f>
        <v>44630.7410780426</v>
      </c>
      <c r="D63" s="1" t="n">
        <f aca="false">F63/365*1000000</f>
        <v>25791.8510231103</v>
      </c>
      <c r="E63" s="1" t="n">
        <v>293.603845577241</v>
      </c>
      <c r="F63" s="1" t="n">
        <f aca="false">E63*G63</f>
        <v>9.41402562343526</v>
      </c>
      <c r="G63" s="1" t="n">
        <f aca="false">G62-0.0066</f>
        <v>0.0320637000000009</v>
      </c>
      <c r="H63" s="4" t="n">
        <v>44.6307410780426</v>
      </c>
    </row>
    <row r="64" customFormat="false" ht="12.8" hidden="false" customHeight="false" outlineLevel="0" collapsed="false">
      <c r="A64" s="1" t="n">
        <f aca="false">A63+1</f>
        <v>2052</v>
      </c>
      <c r="B64" s="3"/>
      <c r="C64" s="3" t="n">
        <f aca="false">H64*1000</f>
        <v>43053.0729313886</v>
      </c>
      <c r="D64" s="1" t="n">
        <f aca="false">F64/365*1000000</f>
        <v>20945.7479399796</v>
      </c>
      <c r="E64" s="1" t="n">
        <v>300.23908536828</v>
      </c>
      <c r="F64" s="1" t="n">
        <f aca="false">E64*G64</f>
        <v>7.64519799809255</v>
      </c>
      <c r="G64" s="1" t="n">
        <f aca="false">G63-0.0066</f>
        <v>0.0254637000000009</v>
      </c>
      <c r="H64" s="4" t="n">
        <v>43.0530729313886</v>
      </c>
    </row>
    <row r="65" customFormat="false" ht="12.8" hidden="false" customHeight="false" outlineLevel="0" collapsed="false">
      <c r="A65" s="1" t="n">
        <f aca="false">A64+1</f>
        <v>2053</v>
      </c>
      <c r="B65" s="3"/>
      <c r="C65" s="3" t="n">
        <f aca="false">H65*1000</f>
        <v>41498.0198683287</v>
      </c>
      <c r="D65" s="1" t="n">
        <f aca="false">F65/365*1000000</f>
        <v>15863.4320725594</v>
      </c>
      <c r="E65" s="1" t="n">
        <v>306.946818836384</v>
      </c>
      <c r="F65" s="1" t="n">
        <f aca="false">E65*G65</f>
        <v>5.79015270648418</v>
      </c>
      <c r="G65" s="1" t="n">
        <f aca="false">G64-0.0066</f>
        <v>0.0188637000000009</v>
      </c>
      <c r="H65" s="4" t="n">
        <v>41.4980198683287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LibreOffice/7.5.5.2$Linux_X86_64 LibreOffice_project/50$Build-2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2024-01-12T10:03:57Z</dcterms:created>
  <dc:creator/>
  <dc:description/>
  <dc:language>en-US</dc:language>
  <cp:lastModifiedBy/>
  <dcterms:modified xsi:type="dcterms:W3CDTF">2024-01-12T12:12:08Z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